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Most" sheetId="4" r:id="rId4"/>
  </sheets>
  <definedNames/>
  <calcPr/>
  <webPublishing/>
</workbook>
</file>

<file path=xl/sharedStrings.xml><?xml version="1.0" encoding="utf-8"?>
<sst xmlns="http://schemas.openxmlformats.org/spreadsheetml/2006/main" count="484" uniqueCount="165">
  <si>
    <t>Rekapitulace ceny</t>
  </si>
  <si>
    <t>Stavba: Rohlenka - II/430 Tvarožná most ev.č. 430-009 (Rohlenka)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</si>
  <si>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</si>
  <si>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</si>
  <si>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</si>
  <si>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</si>
  <si>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</si>
  <si>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</si>
  <si>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</si>
  <si>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</si>
  <si>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</si>
  <si>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</si>
  <si>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</si>
  <si>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</si>
  <si>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Rohlenka</t>
  </si>
  <si>
    <t>II/430 Tvarožná most ev.č. 430-009 (Rohlenka)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</si>
  <si>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</si>
  <si>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</si>
  <si>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</si>
  <si>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</si>
  <si>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</si>
  <si>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</si>
  <si>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</si>
  <si>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</si>
  <si>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</si>
  <si>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</si>
  <si>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</si>
  <si>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</si>
  <si>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</si>
  <si>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</si>
  <si>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</si>
  <si>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</si>
  <si>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</si>
  <si>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</si>
  <si>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</si>
  <si>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</si>
  <si>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</si>
  <si>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</si>
  <si>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</si>
  <si>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</si>
  <si>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</si>
  <si>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</si>
  <si>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</si>
  <si>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</si>
  <si>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</si>
  <si>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</si>
  <si>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</si>
  <si>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</si>
  <si>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</si>
  <si>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</si>
  <si>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</si>
  <si>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</si>
  <si>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</si>
  <si>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</si>
  <si>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 
Stávající svislé dopravní značky se pro potřeby PDZ zachovají a dle potřeby zakryjí, upraví nebo doplní. 
Přechodné SDZ (značky, směrovací desky, závory, semafor. souprava, světla) se umístí na nosičích a podkladních deskách včetně nutných přesunů dle jednotlivých fází (etap) výstavby, dodávka, montáž, demontáž.   
Délka trvání a způsob řešení každé etapy závisí na prováděcí firmě.</t>
  </si>
  <si>
    <t>VV</t>
  </si>
  <si>
    <t>TS</t>
  </si>
  <si>
    <t>zahrnuje veškeré náklady spojené s objednatelem požadovanými zařízeními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</si>
  <si>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</si>
  <si>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</si>
  <si>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</si>
  <si>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</si>
  <si>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</si>
  <si>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</si>
  <si>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</si>
  <si>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</si>
  <si>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</si>
  <si>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</si>
  <si>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</si>
  <si>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</si>
  <si>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</si>
  <si>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</si>
  <si>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</si>
  <si>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00011</t>
  </si>
  <si>
    <t>Ohlašování pohybu třetích osob na staveništi - popsáno v obchodních podmínkách</t>
  </si>
  <si>
    <t>8</t>
  </si>
  <si>
    <t>00014</t>
  </si>
  <si>
    <t>Zajištění provedení a výstupů veškerých zkoušek a revizí - popsáno v obchodních podmínkách, technických podmínkách a normách ČSN</t>
  </si>
  <si>
    <t>00018</t>
  </si>
  <si>
    <t>Návrh technologického postupu prací - popsáno v obchodních podmínkách</t>
  </si>
  <si>
    <t>Most</t>
  </si>
  <si>
    <t>ev.č. 430-009</t>
  </si>
  <si>
    <t>11</t>
  </si>
  <si>
    <t>938543</t>
  </si>
  <si>
    <t>OČIŠTĚNÍ BETON KONSTR OTRYSKÁNÍM TLAK VODOU DO 1000 BARŮ</t>
  </si>
  <si>
    <t>M2</t>
  </si>
  <si>
    <t>Očištění nosné konstrukce tlakovou vodou.</t>
  </si>
  <si>
    <t>Podhled NK 2 * 7,225 * 29,811 =430,769 [A] 
Boky NK 2 * (2,032 * 32,2) =130,861 [B] 
Odvodňovací žlab (1,2 + 1,5) * 32,2 =86,940 [C] 
Pravá římsa (podhled a svislá část 0,7 * 32,2 =22,540 [D] 
A+B+C+D =671,110 [E]</t>
  </si>
  <si>
    <t>položka zahrnuje očištění předepsaným způsobem včetně odklizení vzniklého odpadu</t>
  </si>
  <si>
    <t>Úpravy povrchů, podlahy, výplně otvorů</t>
  </si>
  <si>
    <t>626111</t>
  </si>
  <si>
    <t>REPROFILACE PODHLEDŮ, SVISLÝCH PLOCH SANAČNÍ MALTOU JEDNOVRST TL 10MM</t>
  </si>
  <si>
    <t>Sanace nosné konstrukce mostu, povrchu odvodńovacího žlabu a pravé římsy do hloubky 10 mm, odhad 80% plochy.</t>
  </si>
  <si>
    <t>0,8 * 671,11 =536,888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</si>
  <si>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</si>
  <si>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626122</t>
  </si>
  <si>
    <t>REPROFILACE PODHLEDŮ, SVISLÝCH PLOCH SANAČNÍ MALTOU DVOUVRST TL 50MM</t>
  </si>
  <si>
    <t>Sanace nosné konstrukce mostu a povrchu odvodńovacího žlabu do hloubky 50 mm, odhad 20% plochy.</t>
  </si>
  <si>
    <t>0,2 * 671,11 =134,222 [A]</t>
  </si>
  <si>
    <t>62631</t>
  </si>
  <si>
    <t>SPOJOVACÍ MŮSTEK MEZI STARÝM A NOVÝM BETONEM</t>
  </si>
  <si>
    <t>Spojovací můstek bude použit v případě, že to konktrétní sanační hmota vyžaduje. V opačném případě se položka neuplatní.</t>
  </si>
  <si>
    <t>671,110 =671,110 [A]</t>
  </si>
  <si>
    <t>62652</t>
  </si>
  <si>
    <t>OCHRANA VÝZTUŽE PŘI NEDOSTATEČNÉM KRYTÍ</t>
  </si>
  <si>
    <t>Protikorozní ochrana obnažené výztuže nátěrem obsahujícím inhibitory koroze.</t>
  </si>
  <si>
    <t>67,111 =67,111 [A]</t>
  </si>
  <si>
    <t>položka zahrnuje:  
dodávku veškerého materiálu potřebného pro předepsanou úpravu v předepsané kvalitě položení vrstvy v předepsané tloušťce  
potřebná lešení a podpěrné konstrukce</t>
  </si>
  <si>
    <t>Přidružená stavební výroba</t>
  </si>
  <si>
    <t>78381</t>
  </si>
  <si>
    <t>NÁTĚRY BETON KONSTR TYP S1 (OS-A)</t>
  </si>
  <si>
    <t>Hydrofobní nátěr nosné konstrukce na bázi silanů (celé boky NK, podhled NK do vzdálenosti 7,225 m od boční hrany NK, celý vnější i vnitřní povrch žlabu a povrch pravé římsy).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</si>
  <si>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</si>
  <si>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</si>
  <si>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87634</t>
  </si>
  <si>
    <t>CHRÁNIČKY Z TRUB PLASTOVÝCH DN DO 200MM</t>
  </si>
  <si>
    <t>M</t>
  </si>
  <si>
    <t>Prodloužení svodu odvodnění na kraji odvodňovacího žlabu z HDPE trubky tak, aby voda netekla na NK a spodní stavbu. Včetně napojení na ocelový svod, včetně kotvení do spodní stavby</t>
  </si>
  <si>
    <t>3 * 4 =12,000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</si>
  <si>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</si>
  <si>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Ostatní konstrukce a práce</t>
  </si>
  <si>
    <t>93133</t>
  </si>
  <si>
    <t>TĚSNĚNÍ DILATAČNÍCH SPAR POLYURETANOVÝM TMELEM</t>
  </si>
  <si>
    <t>M3</t>
  </si>
  <si>
    <t>Tmelení dilatačních spár (17ks, šířka cca 20mm, délka spáry 1,5 m) mezi prefabrikáty odvodňovacího žlabu trvale pružným tmelem.</t>
  </si>
  <si>
    <t>0,02 * 0,08 * 1,5 * 17 =0,041 [A]</t>
  </si>
  <si>
    <t>položka zahrnuje dodávku a osazení předepsaného materiálu, očištění ploch spáry před úpravou, očištění okolí spáry po úpravě  
nezahrnuje těsnící profil</t>
  </si>
  <si>
    <t>931334</t>
  </si>
  <si>
    <t>TĚSNĚNÍ DILATAČNÍCH SPAR POLYURETANOVÝM TMELEM PRŮŘEZU DO 400MM2</t>
  </si>
  <si>
    <t>Tmelení dilatačních spár (17ks, šířka cca 20mm, délka spáry 0,5 m) mezi prefabrikáty pravé římsy trvale pružným tmelem.</t>
  </si>
  <si>
    <t>0,5 * 17 =8,500 [A]</t>
  </si>
  <si>
    <t>93135</t>
  </si>
  <si>
    <t>TĚSNĚNÍ DILATAČ SPAR PRYŽ PÁSKOU NEBO KRUH PROFILEM</t>
  </si>
  <si>
    <t>Vodotěsné přelepení dilatační spáry mezi prefabrikáty žlabu odvodnění páskou.</t>
  </si>
  <si>
    <t>1,5 * 17 =25,500 [A]</t>
  </si>
  <si>
    <t>položka zahrnuje dodávku a osazení předepsaného materiálu, očištění ploch spáry před úpravou, očištění okolí spáry po úpravě</t>
  </si>
  <si>
    <t>936501</t>
  </si>
  <si>
    <t>DROBNÉ DOPLŇK KONSTR KOVOVÉ NEREZ</t>
  </si>
  <si>
    <t>KG</t>
  </si>
  <si>
    <t>Doplnění nerezového odvodňovače na betonový odvodňovací žlab. Včetně osazení a vodotěsného napojení.</t>
  </si>
  <si>
    <t>50 =50,000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</si>
  <si>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</si>
  <si>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12</t>
  </si>
  <si>
    <t>938652</t>
  </si>
  <si>
    <t>OČIŠTĚNÍ OCEL KONSTR OTRYSKÁNÍM NA SUCHO KŘEMIČ PÍSKEM</t>
  </si>
  <si>
    <t>Očištění obnažené výztuže na stupeň Sa2,5. Plocha odhadnuta jako 10% plochy čištění betonového povrchu.</t>
  </si>
  <si>
    <t>0,1 * 671,11 =67,111 [A]</t>
  </si>
  <si>
    <t>13</t>
  </si>
  <si>
    <t>94190</t>
  </si>
  <si>
    <t>LEHKÉ PRACOVNÍ LEŠENÍ DO 1,5 KPA</t>
  </si>
  <si>
    <t>KUS</t>
  </si>
  <si>
    <t>Lešení pro trýskání povrchu a proveden sanací. S pevnou podlahou a s oplachtováním. Ochrana musí zamezit spad čehokoliv do prostoru pojížděné dálnice. Rozsah lešení nutno upravit dle postupu provádění prací, včetně přesunů. Komplet.</t>
  </si>
  <si>
    <t>Položka zahrnuje dovoz, montáž, údržbu, opotřebení (nájemné), demontáž, konzervaci, odvoz.</t>
  </si>
  <si>
    <t>14</t>
  </si>
  <si>
    <t>96618</t>
  </si>
  <si>
    <t>BOURÁNÍ KONSTRUKCÍ KOVOVÝCH</t>
  </si>
  <si>
    <t>T</t>
  </si>
  <si>
    <t>Odstranění zkorodovaných částí okapničky pod římsami, včetně odvozu a likvidace.</t>
  </si>
  <si>
    <t>2 * 0,002 * 0,1 * 32,2 * 7,85 =0,101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</si>
  <si>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</si>
  <si>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15</t>
  </si>
  <si>
    <t>999001r</t>
  </si>
  <si>
    <t>VYČIŠTĚNÍ ODVODŇOVACÍHO ŽLABU</t>
  </si>
  <si>
    <t>Kompletní vyčištění odvodňovacího žlabu a výpustných kotlíků a příprava pro zatěsnění spár.</t>
  </si>
  <si>
    <t>32,2 =32,200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</si>
</sst>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58</v>
      </c>
      <c s="19" t="s">
        <v>28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80</v>
      </c>
      <c s="40" t="s">
        <v>81</v>
      </c>
      <c s="41">
        <f>Most!I3</f>
      </c>
      <c s="41">
        <f>Most!O2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7.5">
      <c r="A11" s="35" t="s">
        <v>53</v>
      </c>
      <c r="E11" s="36" t="s">
        <v>54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58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58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24" t="s">
        <v>48</v>
      </c>
      <c s="29" t="s">
        <v>32</v>
      </c>
      <c s="29" t="s">
        <v>59</v>
      </c>
      <c s="24" t="s">
        <v>60</v>
      </c>
      <c s="30" t="s">
        <v>61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50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50</v>
      </c>
    </row>
    <row r="14" spans="1:16" ht="12.75">
      <c r="A14" s="24" t="s">
        <v>48</v>
      </c>
      <c s="29" t="s">
        <v>26</v>
      </c>
      <c s="29" t="s">
        <v>62</v>
      </c>
      <c s="24" t="s">
        <v>60</v>
      </c>
      <c s="30" t="s">
        <v>63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50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50</v>
      </c>
    </row>
    <row r="18" spans="1:16" ht="12.75">
      <c r="A18" s="24" t="s">
        <v>48</v>
      </c>
      <c s="29" t="s">
        <v>25</v>
      </c>
      <c s="29" t="s">
        <v>64</v>
      </c>
      <c s="24" t="s">
        <v>60</v>
      </c>
      <c s="30" t="s">
        <v>65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50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50</v>
      </c>
    </row>
    <row r="22" spans="1:16" ht="25.5">
      <c r="A22" s="24" t="s">
        <v>48</v>
      </c>
      <c s="29" t="s">
        <v>36</v>
      </c>
      <c s="29" t="s">
        <v>66</v>
      </c>
      <c s="24" t="s">
        <v>60</v>
      </c>
      <c s="30" t="s">
        <v>67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12.75">
      <c r="A24" s="37" t="s">
        <v>55</v>
      </c>
      <c r="E24" s="38" t="s">
        <v>50</v>
      </c>
    </row>
    <row r="25" spans="1:5" ht="12.75">
      <c r="A25" t="s">
        <v>56</v>
      </c>
      <c r="E25" s="36" t="s">
        <v>50</v>
      </c>
    </row>
    <row r="26" spans="1:16" ht="25.5">
      <c r="A26" s="24" t="s">
        <v>48</v>
      </c>
      <c s="29" t="s">
        <v>38</v>
      </c>
      <c s="29" t="s">
        <v>68</v>
      </c>
      <c s="24" t="s">
        <v>60</v>
      </c>
      <c s="30" t="s">
        <v>69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12.75">
      <c r="A28" s="37" t="s">
        <v>55</v>
      </c>
      <c r="E28" s="38" t="s">
        <v>50</v>
      </c>
    </row>
    <row r="29" spans="1:5" ht="12.75">
      <c r="A29" t="s">
        <v>56</v>
      </c>
      <c r="E29" s="36" t="s">
        <v>50</v>
      </c>
    </row>
    <row r="30" spans="1:16" ht="25.5">
      <c r="A30" s="24" t="s">
        <v>48</v>
      </c>
      <c s="29" t="s">
        <v>40</v>
      </c>
      <c s="29" t="s">
        <v>70</v>
      </c>
      <c s="24" t="s">
        <v>60</v>
      </c>
      <c s="30" t="s">
        <v>71</v>
      </c>
      <c s="31" t="s">
        <v>52</v>
      </c>
      <c s="32">
        <v>1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2.75">
      <c r="A32" s="37" t="s">
        <v>55</v>
      </c>
      <c r="E32" s="38" t="s">
        <v>50</v>
      </c>
    </row>
    <row r="33" spans="1:5" ht="12.75">
      <c r="A33" t="s">
        <v>56</v>
      </c>
      <c r="E33" s="36" t="s">
        <v>50</v>
      </c>
    </row>
    <row r="34" spans="1:16" ht="12.75">
      <c r="A34" s="24" t="s">
        <v>48</v>
      </c>
      <c s="29" t="s">
        <v>72</v>
      </c>
      <c s="29" t="s">
        <v>73</v>
      </c>
      <c s="24" t="s">
        <v>60</v>
      </c>
      <c s="30" t="s">
        <v>74</v>
      </c>
      <c s="31" t="s">
        <v>52</v>
      </c>
      <c s="32">
        <v>1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12.75">
      <c r="A36" s="37" t="s">
        <v>55</v>
      </c>
      <c r="E36" s="38" t="s">
        <v>50</v>
      </c>
    </row>
    <row r="37" spans="1:5" ht="12.75">
      <c r="A37" t="s">
        <v>56</v>
      </c>
      <c r="E37" s="36" t="s">
        <v>50</v>
      </c>
    </row>
    <row r="38" spans="1:16" ht="25.5">
      <c r="A38" s="24" t="s">
        <v>48</v>
      </c>
      <c s="29" t="s">
        <v>75</v>
      </c>
      <c s="29" t="s">
        <v>76</v>
      </c>
      <c s="24" t="s">
        <v>60</v>
      </c>
      <c s="30" t="s">
        <v>77</v>
      </c>
      <c s="31" t="s">
        <v>52</v>
      </c>
      <c s="32">
        <v>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2.75">
      <c r="A40" s="37" t="s">
        <v>55</v>
      </c>
      <c r="E40" s="38" t="s">
        <v>50</v>
      </c>
    </row>
    <row r="41" spans="1:5" ht="12.75">
      <c r="A41" t="s">
        <v>56</v>
      </c>
      <c r="E41" s="36" t="s">
        <v>50</v>
      </c>
    </row>
    <row r="42" spans="1:16" ht="12.75">
      <c r="A42" s="24" t="s">
        <v>48</v>
      </c>
      <c s="29" t="s">
        <v>43</v>
      </c>
      <c s="29" t="s">
        <v>78</v>
      </c>
      <c s="24" t="s">
        <v>60</v>
      </c>
      <c s="30" t="s">
        <v>79</v>
      </c>
      <c s="31" t="s">
        <v>52</v>
      </c>
      <c s="32">
        <v>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50</v>
      </c>
    </row>
    <row r="44" spans="1:5" ht="12.75">
      <c r="A44" s="37" t="s">
        <v>55</v>
      </c>
      <c r="E44" s="38" t="s">
        <v>50</v>
      </c>
    </row>
    <row r="45" spans="1:5" ht="12.75">
      <c r="A45" t="s">
        <v>56</v>
      </c>
      <c r="E45" s="36" t="s">
        <v>50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0+O8+O13+O30+O35+O40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80</v>
      </c>
      <c s="39">
        <f>0+I8+I13+I30+I35+I40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80</v>
      </c>
      <c s="6"/>
      <c s="18" t="s">
        <v>81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48</v>
      </c>
      <c s="29" t="s">
        <v>82</v>
      </c>
      <c s="29" t="s">
        <v>83</v>
      </c>
      <c s="24" t="s">
        <v>50</v>
      </c>
      <c s="30" t="s">
        <v>84</v>
      </c>
      <c s="31" t="s">
        <v>85</v>
      </c>
      <c s="32">
        <v>671.11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86</v>
      </c>
    </row>
    <row r="11" spans="1:5" ht="63.75">
      <c r="A11" s="37" t="s">
        <v>55</v>
      </c>
      <c r="E11" s="38" t="s">
        <v>87</v>
      </c>
    </row>
    <row r="12" spans="1:5" ht="25.5">
      <c r="A12" t="s">
        <v>56</v>
      </c>
      <c r="E12" s="36" t="s">
        <v>88</v>
      </c>
    </row>
    <row r="13" spans="1:18" ht="12.75" customHeight="1">
      <c r="A13" s="6" t="s">
        <v>46</v>
      </c>
      <c s="6"/>
      <c s="43" t="s">
        <v>40</v>
      </c>
      <c s="6"/>
      <c s="27" t="s">
        <v>89</v>
      </c>
      <c s="6"/>
      <c s="6"/>
      <c s="6"/>
      <c s="44">
        <f>0+Q13</f>
      </c>
      <c r="O13">
        <f>0+R13</f>
      </c>
      <c r="Q13">
        <f>0+I14+I18+I22+I26</f>
      </c>
      <c>
        <f>0+O14+O18+O22+O26</f>
      </c>
    </row>
    <row r="14" spans="1:16" ht="25.5">
      <c r="A14" s="24" t="s">
        <v>48</v>
      </c>
      <c s="29" t="s">
        <v>32</v>
      </c>
      <c s="29" t="s">
        <v>90</v>
      </c>
      <c s="24" t="s">
        <v>50</v>
      </c>
      <c s="30" t="s">
        <v>91</v>
      </c>
      <c s="31" t="s">
        <v>85</v>
      </c>
      <c s="32">
        <v>536.888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25.5">
      <c r="A15" s="35" t="s">
        <v>53</v>
      </c>
      <c r="E15" s="36" t="s">
        <v>92</v>
      </c>
    </row>
    <row r="16" spans="1:5" ht="12.75">
      <c r="A16" s="37" t="s">
        <v>55</v>
      </c>
      <c r="E16" s="38" t="s">
        <v>93</v>
      </c>
    </row>
    <row r="17" spans="1:5" ht="51">
      <c r="A17" t="s">
        <v>56</v>
      </c>
      <c r="E17" s="36" t="s">
        <v>94</v>
      </c>
    </row>
    <row r="18" spans="1:16" ht="25.5">
      <c r="A18" s="24" t="s">
        <v>48</v>
      </c>
      <c s="29" t="s">
        <v>26</v>
      </c>
      <c s="29" t="s">
        <v>95</v>
      </c>
      <c s="24" t="s">
        <v>50</v>
      </c>
      <c s="30" t="s">
        <v>96</v>
      </c>
      <c s="31" t="s">
        <v>85</v>
      </c>
      <c s="32">
        <v>134.222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25.5">
      <c r="A19" s="35" t="s">
        <v>53</v>
      </c>
      <c r="E19" s="36" t="s">
        <v>97</v>
      </c>
    </row>
    <row r="20" spans="1:5" ht="12.75">
      <c r="A20" s="37" t="s">
        <v>55</v>
      </c>
      <c r="E20" s="38" t="s">
        <v>98</v>
      </c>
    </row>
    <row r="21" spans="1:5" ht="51">
      <c r="A21" t="s">
        <v>56</v>
      </c>
      <c r="E21" s="36" t="s">
        <v>94</v>
      </c>
    </row>
    <row r="22" spans="1:16" ht="12.75">
      <c r="A22" s="24" t="s">
        <v>48</v>
      </c>
      <c s="29" t="s">
        <v>25</v>
      </c>
      <c s="29" t="s">
        <v>99</v>
      </c>
      <c s="24" t="s">
        <v>50</v>
      </c>
      <c s="30" t="s">
        <v>100</v>
      </c>
      <c s="31" t="s">
        <v>85</v>
      </c>
      <c s="32">
        <v>671.11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25.5">
      <c r="A23" s="35" t="s">
        <v>53</v>
      </c>
      <c r="E23" s="36" t="s">
        <v>101</v>
      </c>
    </row>
    <row r="24" spans="1:5" ht="12.75">
      <c r="A24" s="37" t="s">
        <v>55</v>
      </c>
      <c r="E24" s="38" t="s">
        <v>102</v>
      </c>
    </row>
    <row r="25" spans="1:5" ht="51">
      <c r="A25" t="s">
        <v>56</v>
      </c>
      <c r="E25" s="36" t="s">
        <v>94</v>
      </c>
    </row>
    <row r="26" spans="1:16" ht="12.75">
      <c r="A26" s="24" t="s">
        <v>48</v>
      </c>
      <c s="29" t="s">
        <v>36</v>
      </c>
      <c s="29" t="s">
        <v>103</v>
      </c>
      <c s="24" t="s">
        <v>50</v>
      </c>
      <c s="30" t="s">
        <v>104</v>
      </c>
      <c s="31" t="s">
        <v>85</v>
      </c>
      <c s="32">
        <v>67.111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105</v>
      </c>
    </row>
    <row r="28" spans="1:5" ht="12.75">
      <c r="A28" s="37" t="s">
        <v>55</v>
      </c>
      <c r="E28" s="38" t="s">
        <v>106</v>
      </c>
    </row>
    <row r="29" spans="1:5" ht="51">
      <c r="A29" t="s">
        <v>56</v>
      </c>
      <c r="E29" s="36" t="s">
        <v>107</v>
      </c>
    </row>
    <row r="30" spans="1:18" ht="12.75" customHeight="1">
      <c r="A30" s="6" t="s">
        <v>46</v>
      </c>
      <c s="6"/>
      <c s="43" t="s">
        <v>72</v>
      </c>
      <c s="6"/>
      <c s="27" t="s">
        <v>108</v>
      </c>
      <c s="6"/>
      <c s="6"/>
      <c s="6"/>
      <c s="44">
        <f>0+Q30</f>
      </c>
      <c r="O30">
        <f>0+R30</f>
      </c>
      <c r="Q30">
        <f>0+I31</f>
      </c>
      <c>
        <f>0+O31</f>
      </c>
    </row>
    <row r="31" spans="1:16" ht="12.75">
      <c r="A31" s="24" t="s">
        <v>48</v>
      </c>
      <c s="29" t="s">
        <v>38</v>
      </c>
      <c s="29" t="s">
        <v>109</v>
      </c>
      <c s="24" t="s">
        <v>50</v>
      </c>
      <c s="30" t="s">
        <v>110</v>
      </c>
      <c s="31" t="s">
        <v>85</v>
      </c>
      <c s="32">
        <v>671.11</v>
      </c>
      <c s="33">
        <v>0</v>
      </c>
      <c s="34">
        <f>ROUND(ROUND(H31,2)*ROUND(G31,3),2)</f>
      </c>
      <c r="O31">
        <f>(I31*21)/100</f>
      </c>
      <c t="s">
        <v>26</v>
      </c>
    </row>
    <row r="32" spans="1:5" ht="38.25">
      <c r="A32" s="35" t="s">
        <v>53</v>
      </c>
      <c r="E32" s="36" t="s">
        <v>111</v>
      </c>
    </row>
    <row r="33" spans="1:5" ht="12.75">
      <c r="A33" s="37" t="s">
        <v>55</v>
      </c>
      <c r="E33" s="38" t="s">
        <v>102</v>
      </c>
    </row>
    <row r="34" spans="1:5" ht="51">
      <c r="A34" t="s">
        <v>56</v>
      </c>
      <c r="E34" s="36" t="s">
        <v>112</v>
      </c>
    </row>
    <row r="35" spans="1:18" ht="12.75" customHeight="1">
      <c r="A35" s="6" t="s">
        <v>46</v>
      </c>
      <c s="6"/>
      <c s="43" t="s">
        <v>75</v>
      </c>
      <c s="6"/>
      <c s="27" t="s">
        <v>113</v>
      </c>
      <c s="6"/>
      <c s="6"/>
      <c s="6"/>
      <c s="44">
        <f>0+Q35</f>
      </c>
      <c r="O35">
        <f>0+R35</f>
      </c>
      <c r="Q35">
        <f>0+I36</f>
      </c>
      <c>
        <f>0+O36</f>
      </c>
    </row>
    <row r="36" spans="1:16" ht="12.75">
      <c r="A36" s="24" t="s">
        <v>48</v>
      </c>
      <c s="29" t="s">
        <v>40</v>
      </c>
      <c s="29" t="s">
        <v>114</v>
      </c>
      <c s="24" t="s">
        <v>50</v>
      </c>
      <c s="30" t="s">
        <v>115</v>
      </c>
      <c s="31" t="s">
        <v>116</v>
      </c>
      <c s="32">
        <v>12</v>
      </c>
      <c s="33">
        <v>0</v>
      </c>
      <c s="34">
        <f>ROUND(ROUND(H36,2)*ROUND(G36,3),2)</f>
      </c>
      <c r="O36">
        <f>(I36*21)/100</f>
      </c>
      <c t="s">
        <v>26</v>
      </c>
    </row>
    <row r="37" spans="1:5" ht="38.25">
      <c r="A37" s="35" t="s">
        <v>53</v>
      </c>
      <c r="E37" s="36" t="s">
        <v>117</v>
      </c>
    </row>
    <row r="38" spans="1:5" ht="12.75">
      <c r="A38" s="37" t="s">
        <v>55</v>
      </c>
      <c r="E38" s="38" t="s">
        <v>118</v>
      </c>
    </row>
    <row r="39" spans="1:5" ht="242.25">
      <c r="A39" t="s">
        <v>56</v>
      </c>
      <c r="E39" s="36" t="s">
        <v>119</v>
      </c>
    </row>
    <row r="40" spans="1:18" ht="12.75" customHeight="1">
      <c r="A40" s="6" t="s">
        <v>46</v>
      </c>
      <c s="6"/>
      <c s="43" t="s">
        <v>43</v>
      </c>
      <c s="6"/>
      <c s="27" t="s">
        <v>120</v>
      </c>
      <c s="6"/>
      <c s="6"/>
      <c s="6"/>
      <c s="44">
        <f>0+Q40</f>
      </c>
      <c r="O40">
        <f>0+R40</f>
      </c>
      <c r="Q40">
        <f>0+I41+I45+I49+I53+I57+I61+I65+I69</f>
      </c>
      <c>
        <f>0+O41+O45+O49+O53+O57+O61+O65+O69</f>
      </c>
    </row>
    <row r="41" spans="1:16" ht="12.75">
      <c r="A41" s="24" t="s">
        <v>48</v>
      </c>
      <c s="29" t="s">
        <v>72</v>
      </c>
      <c s="29" t="s">
        <v>121</v>
      </c>
      <c s="24" t="s">
        <v>50</v>
      </c>
      <c s="30" t="s">
        <v>122</v>
      </c>
      <c s="31" t="s">
        <v>123</v>
      </c>
      <c s="32">
        <v>0.041</v>
      </c>
      <c s="33">
        <v>0</v>
      </c>
      <c s="34">
        <f>ROUND(ROUND(H41,2)*ROUND(G41,3),2)</f>
      </c>
      <c r="O41">
        <f>(I41*21)/100</f>
      </c>
      <c t="s">
        <v>26</v>
      </c>
    </row>
    <row r="42" spans="1:5" ht="25.5">
      <c r="A42" s="35" t="s">
        <v>53</v>
      </c>
      <c r="E42" s="36" t="s">
        <v>124</v>
      </c>
    </row>
    <row r="43" spans="1:5" ht="12.75">
      <c r="A43" s="37" t="s">
        <v>55</v>
      </c>
      <c r="E43" s="38" t="s">
        <v>125</v>
      </c>
    </row>
    <row r="44" spans="1:5" ht="38.25">
      <c r="A44" t="s">
        <v>56</v>
      </c>
      <c r="E44" s="36" t="s">
        <v>126</v>
      </c>
    </row>
    <row r="45" spans="1:16" ht="25.5">
      <c r="A45" s="24" t="s">
        <v>48</v>
      </c>
      <c s="29" t="s">
        <v>75</v>
      </c>
      <c s="29" t="s">
        <v>127</v>
      </c>
      <c s="24" t="s">
        <v>50</v>
      </c>
      <c s="30" t="s">
        <v>128</v>
      </c>
      <c s="31" t="s">
        <v>116</v>
      </c>
      <c s="32">
        <v>8.5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25.5">
      <c r="A46" s="35" t="s">
        <v>53</v>
      </c>
      <c r="E46" s="36" t="s">
        <v>129</v>
      </c>
    </row>
    <row r="47" spans="1:5" ht="12.75">
      <c r="A47" s="37" t="s">
        <v>55</v>
      </c>
      <c r="E47" s="38" t="s">
        <v>130</v>
      </c>
    </row>
    <row r="48" spans="1:5" ht="38.25">
      <c r="A48" t="s">
        <v>56</v>
      </c>
      <c r="E48" s="36" t="s">
        <v>126</v>
      </c>
    </row>
    <row r="49" spans="1:16" ht="12.75">
      <c r="A49" s="24" t="s">
        <v>48</v>
      </c>
      <c s="29" t="s">
        <v>43</v>
      </c>
      <c s="29" t="s">
        <v>131</v>
      </c>
      <c s="24" t="s">
        <v>50</v>
      </c>
      <c s="30" t="s">
        <v>132</v>
      </c>
      <c s="31" t="s">
        <v>116</v>
      </c>
      <c s="32">
        <v>25.5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12.75">
      <c r="A50" s="35" t="s">
        <v>53</v>
      </c>
      <c r="E50" s="36" t="s">
        <v>133</v>
      </c>
    </row>
    <row r="51" spans="1:5" ht="12.75">
      <c r="A51" s="37" t="s">
        <v>55</v>
      </c>
      <c r="E51" s="38" t="s">
        <v>134</v>
      </c>
    </row>
    <row r="52" spans="1:5" ht="25.5">
      <c r="A52" t="s">
        <v>56</v>
      </c>
      <c r="E52" s="36" t="s">
        <v>135</v>
      </c>
    </row>
    <row r="53" spans="1:16" ht="12.75">
      <c r="A53" s="24" t="s">
        <v>48</v>
      </c>
      <c s="29" t="s">
        <v>45</v>
      </c>
      <c s="29" t="s">
        <v>136</v>
      </c>
      <c s="24" t="s">
        <v>50</v>
      </c>
      <c s="30" t="s">
        <v>137</v>
      </c>
      <c s="31" t="s">
        <v>138</v>
      </c>
      <c s="32">
        <v>50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25.5">
      <c r="A54" s="35" t="s">
        <v>53</v>
      </c>
      <c r="E54" s="36" t="s">
        <v>139</v>
      </c>
    </row>
    <row r="55" spans="1:5" ht="12.75">
      <c r="A55" s="37" t="s">
        <v>55</v>
      </c>
      <c r="E55" s="38" t="s">
        <v>140</v>
      </c>
    </row>
    <row r="56" spans="1:5" ht="382.5">
      <c r="A56" t="s">
        <v>56</v>
      </c>
      <c r="E56" s="36" t="s">
        <v>141</v>
      </c>
    </row>
    <row r="57" spans="1:16" ht="12.75">
      <c r="A57" s="24" t="s">
        <v>48</v>
      </c>
      <c s="29" t="s">
        <v>142</v>
      </c>
      <c s="29" t="s">
        <v>143</v>
      </c>
      <c s="24" t="s">
        <v>50</v>
      </c>
      <c s="30" t="s">
        <v>144</v>
      </c>
      <c s="31" t="s">
        <v>85</v>
      </c>
      <c s="32">
        <v>67.111</v>
      </c>
      <c s="33">
        <v>0</v>
      </c>
      <c s="34">
        <f>ROUND(ROUND(H57,2)*ROUND(G57,3),2)</f>
      </c>
      <c r="O57">
        <f>(I57*21)/100</f>
      </c>
      <c t="s">
        <v>26</v>
      </c>
    </row>
    <row r="58" spans="1:5" ht="25.5">
      <c r="A58" s="35" t="s">
        <v>53</v>
      </c>
      <c r="E58" s="36" t="s">
        <v>145</v>
      </c>
    </row>
    <row r="59" spans="1:5" ht="12.75">
      <c r="A59" s="37" t="s">
        <v>55</v>
      </c>
      <c r="E59" s="38" t="s">
        <v>146</v>
      </c>
    </row>
    <row r="60" spans="1:5" ht="25.5">
      <c r="A60" t="s">
        <v>56</v>
      </c>
      <c r="E60" s="36" t="s">
        <v>88</v>
      </c>
    </row>
    <row r="61" spans="1:16" ht="12.75">
      <c r="A61" s="24" t="s">
        <v>48</v>
      </c>
      <c s="29" t="s">
        <v>147</v>
      </c>
      <c s="29" t="s">
        <v>148</v>
      </c>
      <c s="24" t="s">
        <v>50</v>
      </c>
      <c s="30" t="s">
        <v>149</v>
      </c>
      <c s="31" t="s">
        <v>150</v>
      </c>
      <c s="32">
        <v>1</v>
      </c>
      <c s="33">
        <v>0</v>
      </c>
      <c s="34">
        <f>ROUND(ROUND(H61,2)*ROUND(G61,3),2)</f>
      </c>
      <c r="O61">
        <f>(I61*21)/100</f>
      </c>
      <c t="s">
        <v>26</v>
      </c>
    </row>
    <row r="62" spans="1:5" ht="38.25">
      <c r="A62" s="35" t="s">
        <v>53</v>
      </c>
      <c r="E62" s="36" t="s">
        <v>151</v>
      </c>
    </row>
    <row r="63" spans="1:5" ht="12.75">
      <c r="A63" s="37" t="s">
        <v>55</v>
      </c>
      <c r="E63" s="38" t="s">
        <v>50</v>
      </c>
    </row>
    <row r="64" spans="1:5" ht="25.5">
      <c r="A64" t="s">
        <v>56</v>
      </c>
      <c r="E64" s="36" t="s">
        <v>152</v>
      </c>
    </row>
    <row r="65" spans="1:16" ht="12.75">
      <c r="A65" s="24" t="s">
        <v>48</v>
      </c>
      <c s="29" t="s">
        <v>153</v>
      </c>
      <c s="29" t="s">
        <v>154</v>
      </c>
      <c s="24" t="s">
        <v>50</v>
      </c>
      <c s="30" t="s">
        <v>155</v>
      </c>
      <c s="31" t="s">
        <v>156</v>
      </c>
      <c s="32">
        <v>0.101</v>
      </c>
      <c s="33">
        <v>0</v>
      </c>
      <c s="34">
        <f>ROUND(ROUND(H65,2)*ROUND(G65,3),2)</f>
      </c>
      <c r="O65">
        <f>(I65*21)/100</f>
      </c>
      <c t="s">
        <v>26</v>
      </c>
    </row>
    <row r="66" spans="1:5" ht="12.75">
      <c r="A66" s="35" t="s">
        <v>53</v>
      </c>
      <c r="E66" s="36" t="s">
        <v>157</v>
      </c>
    </row>
    <row r="67" spans="1:5" ht="12.75">
      <c r="A67" s="37" t="s">
        <v>55</v>
      </c>
      <c r="E67" s="38" t="s">
        <v>158</v>
      </c>
    </row>
    <row r="68" spans="1:5" ht="102">
      <c r="A68" t="s">
        <v>56</v>
      </c>
      <c r="E68" s="36" t="s">
        <v>159</v>
      </c>
    </row>
    <row r="69" spans="1:16" ht="12.75">
      <c r="A69" s="24" t="s">
        <v>48</v>
      </c>
      <c s="29" t="s">
        <v>160</v>
      </c>
      <c s="29" t="s">
        <v>161</v>
      </c>
      <c s="24" t="s">
        <v>50</v>
      </c>
      <c s="30" t="s">
        <v>162</v>
      </c>
      <c s="31" t="s">
        <v>116</v>
      </c>
      <c s="32">
        <v>32.2</v>
      </c>
      <c s="33">
        <v>0</v>
      </c>
      <c s="34">
        <f>ROUND(ROUND(H69,2)*ROUND(G69,3),2)</f>
      </c>
      <c r="O69">
        <f>(I69*21)/100</f>
      </c>
      <c t="s">
        <v>26</v>
      </c>
    </row>
    <row r="70" spans="1:5" ht="25.5">
      <c r="A70" s="35" t="s">
        <v>53</v>
      </c>
      <c r="E70" s="36" t="s">
        <v>163</v>
      </c>
    </row>
    <row r="71" spans="1:5" ht="12.75">
      <c r="A71" s="37" t="s">
        <v>55</v>
      </c>
      <c r="E71" s="38" t="s">
        <v>164</v>
      </c>
    </row>
    <row r="72" spans="1:5" ht="12.75">
      <c r="A72" t="s">
        <v>56</v>
      </c>
      <c r="E72" s="36" t="s">
        <v>50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